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'!$5:$8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<sst xmlns="http://schemas.openxmlformats.org/spreadsheetml/2006/main" count="42" uniqueCount="39">
  <si>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</si>
  <si>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</si>
  <si>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</si>
  <si>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</si>
  <si>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</si>
  <si>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</si>
  <si>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</si>
  <si>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</si>
  <si>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</si>
  <si>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</si>
  <si>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</si>
  <si>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</si>
  <si>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</si>
  <si>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</si>
  <si>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</si>
  <si>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</si>
  <si>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</si>
  <si>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</si>
  <si>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</si>
  <si>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</si>
  <si>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</si>
  <si>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</si>
  <si>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</si>
  <si>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</si>
  <si>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</si>
  <si>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</si>
  <si>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</si>
  <si>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</si>
  <si>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</si>
  <si>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</si>
  <si>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</si>
  <si>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Promed Systeam SRL</t>
  </si>
  <si>
    <t>Total suma contractata pe  luna</t>
  </si>
  <si>
    <t xml:space="preserve">Lista furnizorilor de analize medicale de laborator din judetul Dambovita si sumele repartizate pentru luna MAI  2024,utilizand criteriile din anexa 19 la Ordinul MS/CNAS nr. 1857/441/2023 si punctajul obtinut de furnizori la contractare,actualizat la zi, conform Filei de Buget a CNAS nr. VH 2755 / 24.04.2024
</t>
  </si>
  <si>
    <t>MAI 2024</t>
  </si>
  <si>
    <t>26.04.2024</t>
  </si>
  <si>
    <t>Sef Serviciu decontare</t>
  </si>
  <si>
    <t>servicii medicale</t>
  </si>
  <si>
    <t>dr.Pascale Catalin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</si>
</sst>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justify"/>
    </xf>
    <xf numFmtId="4" fontId="4" fillId="0" borderId="10" xfId="0" applyNumberFormat="1" applyFont="1" applyFill="1" applyBorder="1" applyAlignment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Border="1" applyAlignment="1">
      <alignment/>
    </xf>
    <xf numFmtId="3" fontId="1" fillId="34" borderId="14" xfId="0" applyNumberFormat="1" applyFont="1" applyFill="1" applyBorder="1" applyAlignment="1">
      <alignment horizontal="right" vertical="top" wrapText="1"/>
    </xf>
    <xf numFmtId="4" fontId="1" fillId="35" borderId="14" xfId="0" applyNumberFormat="1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4" fontId="1" fillId="34" borderId="15" xfId="0" applyNumberFormat="1" applyFont="1" applyFill="1" applyBorder="1" applyAlignment="1">
      <alignment vertical="top" wrapText="1"/>
    </xf>
    <xf numFmtId="2" fontId="1" fillId="35" borderId="15" xfId="0" applyNumberFormat="1" applyFont="1" applyFill="1" applyBorder="1" applyAlignment="1">
      <alignment vertical="top" wrapText="1"/>
    </xf>
    <xf numFmtId="0" fontId="1" fillId="36" borderId="15" xfId="0" applyFont="1" applyFill="1" applyBorder="1" applyAlignment="1">
      <alignment wrapText="1"/>
    </xf>
    <xf numFmtId="4" fontId="1" fillId="36" borderId="15" xfId="0" applyNumberFormat="1" applyFont="1" applyFill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8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/>
    </xf>
    <xf numFmtId="4" fontId="4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0" fillId="0" borderId="0" xfId="0" applyFont="1" applyAlignment="1">
      <alignment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justify"/>
    </xf>
    <xf numFmtId="4" fontId="1" fillId="0" borderId="13" xfId="0" applyNumberFormat="1" applyFont="1" applyFill="1" applyBorder="1" applyAlignment="1">
      <alignment horizontal="center" vertical="justify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justify"/>
    </xf>
    <xf numFmtId="4" fontId="1" fillId="0" borderId="13" xfId="0" applyNumberFormat="1" applyFont="1" applyFill="1" applyBorder="1" applyAlignment="1">
      <alignment horizontal="right" vertical="justify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justify"/>
    </xf>
    <xf numFmtId="4" fontId="4" fillId="0" borderId="18" xfId="0" applyNumberFormat="1" applyFont="1" applyFill="1" applyBorder="1" applyAlignment="1">
      <alignment horizontal="center" vertical="justify"/>
    </xf>
    <xf numFmtId="1" fontId="4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4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tabSelected="1" zoomScalePageLayoutView="0" workbookViewId="0" topLeftCell="A1">
      <selection activeCell="F2" sqref="F2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6" width="10.8515625" style="2" customWidth="1"/>
    <col min="7" max="7" width="9.00390625" style="2" customWidth="1"/>
    <col min="8" max="8" width="12.7109375" style="2" customWidth="1"/>
    <col min="9" max="16384" width="9.140625" style="1" customWidth="1"/>
  </cols>
  <sheetData>
    <row r="1" ht="12.75">
      <c r="A1" s="1" t="s">
        <v>23</v>
      </c>
    </row>
    <row r="3" spans="1:9" ht="12.75" customHeight="1">
      <c r="A3" s="37" t="s">
        <v>33</v>
      </c>
      <c r="B3" s="37"/>
      <c r="C3" s="37"/>
      <c r="D3" s="37"/>
      <c r="E3" s="37"/>
      <c r="F3" s="37"/>
      <c r="G3" s="37"/>
      <c r="H3" s="37"/>
      <c r="I3" s="38"/>
    </row>
    <row r="4" spans="1:11" ht="26.25" customHeight="1">
      <c r="A4" s="37"/>
      <c r="B4" s="37"/>
      <c r="C4" s="37"/>
      <c r="D4" s="37"/>
      <c r="E4" s="37"/>
      <c r="F4" s="37"/>
      <c r="G4" s="37"/>
      <c r="H4" s="37"/>
      <c r="I4" s="38"/>
      <c r="J4" s="8"/>
      <c r="K4" s="8"/>
    </row>
    <row r="5" spans="1:8" s="4" customFormat="1" ht="18.75" customHeight="1">
      <c r="A5" s="47" t="s">
        <v>0</v>
      </c>
      <c r="B5" s="54" t="s">
        <v>32</v>
      </c>
      <c r="C5" s="50">
        <v>1</v>
      </c>
      <c r="D5" s="51"/>
      <c r="E5" s="50">
        <v>2</v>
      </c>
      <c r="F5" s="56"/>
      <c r="G5" s="56"/>
      <c r="H5" s="51"/>
    </row>
    <row r="6" spans="1:8" s="4" customFormat="1" ht="27" customHeight="1">
      <c r="A6" s="48"/>
      <c r="B6" s="55"/>
      <c r="C6" s="52" t="s">
        <v>14</v>
      </c>
      <c r="D6" s="53"/>
      <c r="E6" s="52" t="s">
        <v>13</v>
      </c>
      <c r="F6" s="59"/>
      <c r="G6" s="59"/>
      <c r="H6" s="53"/>
    </row>
    <row r="7" spans="1:8" s="6" customFormat="1" ht="12.75" customHeight="1">
      <c r="A7" s="48"/>
      <c r="B7" s="36" t="s">
        <v>34</v>
      </c>
      <c r="C7" s="9"/>
      <c r="D7" s="10">
        <v>0.5</v>
      </c>
      <c r="E7" s="9"/>
      <c r="F7" s="11">
        <v>0.25</v>
      </c>
      <c r="G7" s="12"/>
      <c r="H7" s="13">
        <v>0.25</v>
      </c>
    </row>
    <row r="8" spans="1:8" s="4" customFormat="1" ht="14.25" customHeight="1">
      <c r="A8" s="49"/>
      <c r="B8" s="14">
        <v>778000</v>
      </c>
      <c r="C8" s="15" t="s">
        <v>2</v>
      </c>
      <c r="D8" s="15" t="s">
        <v>4</v>
      </c>
      <c r="E8" s="15" t="s">
        <v>1</v>
      </c>
      <c r="F8" s="15" t="s">
        <v>4</v>
      </c>
      <c r="G8" s="16" t="s">
        <v>1</v>
      </c>
      <c r="H8" s="16" t="s">
        <v>4</v>
      </c>
    </row>
    <row r="9" spans="1:8" s="4" customFormat="1" ht="12.75" customHeight="1">
      <c r="A9" s="17"/>
      <c r="B9" s="18"/>
      <c r="C9" s="15"/>
      <c r="D9" s="15"/>
      <c r="E9" s="39" t="s">
        <v>16</v>
      </c>
      <c r="F9" s="40"/>
      <c r="G9" s="41" t="s">
        <v>17</v>
      </c>
      <c r="H9" s="42"/>
    </row>
    <row r="10" spans="1:8" s="5" customFormat="1" ht="11.25" customHeight="1">
      <c r="A10" s="19"/>
      <c r="B10" s="18"/>
      <c r="C10" s="20"/>
      <c r="D10" s="20">
        <v>389000</v>
      </c>
      <c r="E10" s="43">
        <v>194500</v>
      </c>
      <c r="F10" s="44"/>
      <c r="G10" s="45">
        <v>194500</v>
      </c>
      <c r="H10" s="46"/>
    </row>
    <row r="11" spans="1:8" ht="12.75">
      <c r="A11" s="21" t="s">
        <v>18</v>
      </c>
      <c r="B11" s="22">
        <f>D11+F11+H11</f>
        <v>107837.042528</v>
      </c>
      <c r="C11" s="23">
        <v>1708</v>
      </c>
      <c r="D11" s="24">
        <f aca="true" t="shared" si="0" ref="D11:D22">C11*$D$24</f>
        <v>72032.194528</v>
      </c>
      <c r="E11" s="25">
        <v>140</v>
      </c>
      <c r="F11" s="26">
        <f aca="true" t="shared" si="1" ref="F11:F21">ROUND($E$24*E11,2)</f>
        <v>19963.34</v>
      </c>
      <c r="G11" s="27">
        <v>592</v>
      </c>
      <c r="H11" s="26">
        <f aca="true" t="shared" si="2" ref="H11:H22">ROUND($G$24*G11,3)</f>
        <v>15841.508</v>
      </c>
    </row>
    <row r="12" spans="1:8" ht="12.75">
      <c r="A12" s="21" t="s">
        <v>9</v>
      </c>
      <c r="B12" s="22">
        <f aca="true" t="shared" si="3" ref="B12:B22">D12+F12+H12</f>
        <v>74356.55585120001</v>
      </c>
      <c r="C12" s="23">
        <v>748.2</v>
      </c>
      <c r="D12" s="24">
        <f t="shared" si="0"/>
        <v>31554.149851200003</v>
      </c>
      <c r="E12" s="25">
        <v>140</v>
      </c>
      <c r="F12" s="26">
        <f t="shared" si="1"/>
        <v>19963.34</v>
      </c>
      <c r="G12" s="27">
        <v>853.5</v>
      </c>
      <c r="H12" s="26">
        <f t="shared" si="2"/>
        <v>22839.066</v>
      </c>
    </row>
    <row r="13" spans="1:8" ht="14.25" customHeight="1">
      <c r="A13" s="21" t="s">
        <v>22</v>
      </c>
      <c r="B13" s="22">
        <f t="shared" si="3"/>
        <v>83112.79454008</v>
      </c>
      <c r="C13" s="23">
        <v>1193.63</v>
      </c>
      <c r="D13" s="24">
        <f t="shared" si="0"/>
        <v>50339.454540080005</v>
      </c>
      <c r="E13" s="25">
        <v>130</v>
      </c>
      <c r="F13" s="26">
        <f t="shared" si="1"/>
        <v>18537.39</v>
      </c>
      <c r="G13" s="27">
        <v>532</v>
      </c>
      <c r="H13" s="26">
        <f t="shared" si="2"/>
        <v>14235.95</v>
      </c>
    </row>
    <row r="14" spans="1:8" ht="12.75">
      <c r="A14" s="21" t="s">
        <v>6</v>
      </c>
      <c r="B14" s="22">
        <f t="shared" si="3"/>
        <v>111296.61586032</v>
      </c>
      <c r="C14" s="23">
        <v>1287.02</v>
      </c>
      <c r="D14" s="24">
        <f t="shared" si="0"/>
        <v>54278.029860320006</v>
      </c>
      <c r="E14" s="25">
        <v>156</v>
      </c>
      <c r="F14" s="26">
        <f t="shared" si="1"/>
        <v>22244.87</v>
      </c>
      <c r="G14" s="27">
        <v>1299.5</v>
      </c>
      <c r="H14" s="26">
        <f t="shared" si="2"/>
        <v>34773.716</v>
      </c>
    </row>
    <row r="15" spans="1:8" ht="12.75">
      <c r="A15" s="21" t="s">
        <v>7</v>
      </c>
      <c r="B15" s="22">
        <f t="shared" si="3"/>
        <v>46334.33425063999</v>
      </c>
      <c r="C15" s="23">
        <v>560.29</v>
      </c>
      <c r="D15" s="24">
        <f t="shared" si="0"/>
        <v>23629.34325064</v>
      </c>
      <c r="E15" s="25">
        <v>76</v>
      </c>
      <c r="F15" s="26">
        <f t="shared" si="1"/>
        <v>10837.24</v>
      </c>
      <c r="G15" s="27">
        <v>443.5</v>
      </c>
      <c r="H15" s="26">
        <f t="shared" si="2"/>
        <v>11867.751</v>
      </c>
    </row>
    <row r="16" spans="1:8" ht="12.75">
      <c r="A16" s="21" t="s">
        <v>31</v>
      </c>
      <c r="B16" s="22">
        <f t="shared" si="3"/>
        <v>55018.65616656</v>
      </c>
      <c r="C16" s="23">
        <v>557.66</v>
      </c>
      <c r="D16" s="24">
        <f t="shared" si="0"/>
        <v>23518.42716656</v>
      </c>
      <c r="E16" s="25">
        <v>110</v>
      </c>
      <c r="F16" s="26">
        <f t="shared" si="1"/>
        <v>15685.48</v>
      </c>
      <c r="G16" s="27">
        <v>591</v>
      </c>
      <c r="H16" s="26">
        <f t="shared" si="2"/>
        <v>15814.749</v>
      </c>
    </row>
    <row r="17" spans="1:8" ht="12.75">
      <c r="A17" s="21" t="s">
        <v>11</v>
      </c>
      <c r="B17" s="22">
        <f t="shared" si="3"/>
        <v>37015.8202544</v>
      </c>
      <c r="C17" s="23">
        <v>293.4</v>
      </c>
      <c r="D17" s="24">
        <f t="shared" si="0"/>
        <v>12373.6802544</v>
      </c>
      <c r="E17" s="25">
        <v>100</v>
      </c>
      <c r="F17" s="26">
        <f t="shared" si="1"/>
        <v>14259.53</v>
      </c>
      <c r="G17" s="27">
        <v>388</v>
      </c>
      <c r="H17" s="26">
        <f t="shared" si="2"/>
        <v>10382.61</v>
      </c>
    </row>
    <row r="18" spans="1:8" ht="12.75">
      <c r="A18" s="21" t="s">
        <v>8</v>
      </c>
      <c r="B18" s="22">
        <f t="shared" si="3"/>
        <v>58968.0881652</v>
      </c>
      <c r="C18" s="23">
        <v>683.45</v>
      </c>
      <c r="D18" s="24">
        <f t="shared" si="0"/>
        <v>28823.421165200005</v>
      </c>
      <c r="E18" s="25">
        <v>108</v>
      </c>
      <c r="F18" s="26">
        <f t="shared" si="1"/>
        <v>15400.29</v>
      </c>
      <c r="G18" s="27">
        <v>551</v>
      </c>
      <c r="H18" s="26">
        <f t="shared" si="2"/>
        <v>14744.377</v>
      </c>
    </row>
    <row r="19" spans="1:8" ht="12.75">
      <c r="A19" s="21" t="s">
        <v>19</v>
      </c>
      <c r="B19" s="22">
        <f t="shared" si="3"/>
        <v>54291.18105704</v>
      </c>
      <c r="C19" s="23">
        <v>275.69</v>
      </c>
      <c r="D19" s="24">
        <f t="shared" si="0"/>
        <v>11626.789057040001</v>
      </c>
      <c r="E19" s="25">
        <v>138</v>
      </c>
      <c r="F19" s="26">
        <f t="shared" si="1"/>
        <v>19678.15</v>
      </c>
      <c r="G19" s="27">
        <v>859</v>
      </c>
      <c r="H19" s="26">
        <f t="shared" si="2"/>
        <v>22986.242</v>
      </c>
    </row>
    <row r="20" spans="1:8" ht="12.75">
      <c r="A20" s="21" t="s">
        <v>25</v>
      </c>
      <c r="B20" s="22">
        <f t="shared" si="3"/>
        <v>49217.14428528</v>
      </c>
      <c r="C20" s="23">
        <v>569.58</v>
      </c>
      <c r="D20" s="24">
        <f t="shared" si="0"/>
        <v>24021.134285280004</v>
      </c>
      <c r="E20" s="25">
        <v>93</v>
      </c>
      <c r="F20" s="26">
        <f t="shared" si="1"/>
        <v>13261.36</v>
      </c>
      <c r="G20" s="27">
        <v>446</v>
      </c>
      <c r="H20" s="26">
        <f t="shared" si="2"/>
        <v>11934.65</v>
      </c>
    </row>
    <row r="21" spans="1:8" ht="12.75">
      <c r="A21" s="21" t="s">
        <v>21</v>
      </c>
      <c r="B21" s="22">
        <f t="shared" si="3"/>
        <v>51942.1117872</v>
      </c>
      <c r="C21" s="23">
        <v>719.2</v>
      </c>
      <c r="D21" s="24">
        <f t="shared" si="0"/>
        <v>30331.120787200005</v>
      </c>
      <c r="E21" s="25">
        <v>87</v>
      </c>
      <c r="F21" s="26">
        <f t="shared" si="1"/>
        <v>12405.79</v>
      </c>
      <c r="G21" s="27">
        <v>344</v>
      </c>
      <c r="H21" s="26">
        <f t="shared" si="2"/>
        <v>9205.201</v>
      </c>
    </row>
    <row r="22" spans="1:8" ht="12.75">
      <c r="A22" s="21" t="s">
        <v>24</v>
      </c>
      <c r="B22" s="22">
        <f t="shared" si="3"/>
        <v>48609.63622320001</v>
      </c>
      <c r="C22" s="23">
        <v>627.7</v>
      </c>
      <c r="D22" s="24">
        <f t="shared" si="0"/>
        <v>26472.253223200005</v>
      </c>
      <c r="E22" s="25">
        <v>86</v>
      </c>
      <c r="F22" s="26">
        <f>ROUND($E$24*E22,2)</f>
        <v>12263.2</v>
      </c>
      <c r="G22" s="27">
        <v>369</v>
      </c>
      <c r="H22" s="26">
        <f t="shared" si="2"/>
        <v>9874.183</v>
      </c>
    </row>
    <row r="23" spans="1:8" ht="14.25" customHeight="1">
      <c r="A23" s="28" t="s">
        <v>5</v>
      </c>
      <c r="B23" s="29">
        <f aca="true" t="shared" si="4" ref="B23:H23">SUM(B11:B22)</f>
        <v>777999.98096912</v>
      </c>
      <c r="C23" s="29">
        <f t="shared" si="4"/>
        <v>9223.82</v>
      </c>
      <c r="D23" s="29">
        <f t="shared" si="4"/>
        <v>388999.99796912004</v>
      </c>
      <c r="E23" s="29">
        <f t="shared" si="4"/>
        <v>1364</v>
      </c>
      <c r="F23" s="29">
        <f t="shared" si="4"/>
        <v>194499.98</v>
      </c>
      <c r="G23" s="29">
        <f t="shared" si="4"/>
        <v>7268.5</v>
      </c>
      <c r="H23" s="29">
        <f t="shared" si="4"/>
        <v>194500.003</v>
      </c>
    </row>
    <row r="24" spans="1:8" ht="12.75" customHeight="1">
      <c r="A24" s="21" t="s">
        <v>3</v>
      </c>
      <c r="B24" s="30"/>
      <c r="C24" s="31"/>
      <c r="D24" s="31">
        <f>ROUND(D10/C23,6)</f>
        <v>42.173416</v>
      </c>
      <c r="E24" s="32">
        <f>ROUND(B8*25%/E23,6)</f>
        <v>142.595308</v>
      </c>
      <c r="F24" s="32"/>
      <c r="G24" s="32">
        <f>ROUND(B8*25%/G23,6)</f>
        <v>26.759304</v>
      </c>
      <c r="H24" s="32"/>
    </row>
    <row r="25" spans="1:11" ht="12" customHeight="1">
      <c r="A25" s="57"/>
      <c r="B25" s="58"/>
      <c r="C25" s="58"/>
      <c r="D25" s="58"/>
      <c r="E25" s="58"/>
      <c r="F25" s="58"/>
      <c r="G25" s="58"/>
      <c r="H25" s="58"/>
      <c r="I25" s="58"/>
      <c r="J25" s="33"/>
      <c r="K25" s="7"/>
    </row>
    <row r="26" spans="1:11" ht="12" customHeight="1">
      <c r="A26" s="34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8" ht="12.75">
      <c r="A27" s="1" t="s">
        <v>30</v>
      </c>
      <c r="B27" s="1" t="s">
        <v>10</v>
      </c>
      <c r="C27" s="1"/>
      <c r="D27" s="1"/>
      <c r="E27" s="1"/>
      <c r="F27" s="1" t="s">
        <v>15</v>
      </c>
      <c r="G27" s="1"/>
      <c r="H27" s="1"/>
    </row>
    <row r="28" spans="1:8" ht="12.75">
      <c r="A28" s="1" t="s">
        <v>27</v>
      </c>
      <c r="B28" s="1" t="s">
        <v>26</v>
      </c>
      <c r="C28" s="1"/>
      <c r="D28" s="1"/>
      <c r="E28" s="1"/>
      <c r="F28" s="1" t="s">
        <v>20</v>
      </c>
      <c r="G28" s="1"/>
      <c r="H28" s="1"/>
    </row>
    <row r="29" spans="1:8" ht="12.75">
      <c r="A29" s="2"/>
      <c r="B29" s="2"/>
      <c r="C29" s="2"/>
      <c r="D29" s="2"/>
      <c r="E29" s="1"/>
      <c r="F29" s="1"/>
      <c r="G29" s="1"/>
      <c r="H29" s="35"/>
    </row>
    <row r="30" spans="1:10" ht="12.75">
      <c r="A30" s="2"/>
      <c r="B30" s="2"/>
      <c r="C30" s="2"/>
      <c r="D30" s="2"/>
      <c r="H30" s="1"/>
      <c r="J30" s="35"/>
    </row>
    <row r="31" spans="1:10" ht="12.75">
      <c r="A31" s="2"/>
      <c r="B31" s="2" t="s">
        <v>36</v>
      </c>
      <c r="C31" s="1"/>
      <c r="D31" s="1"/>
      <c r="F31" s="1" t="s">
        <v>28</v>
      </c>
      <c r="G31" s="1"/>
      <c r="I31" s="2"/>
      <c r="J31" s="35"/>
    </row>
    <row r="32" spans="1:10" ht="12.75">
      <c r="A32" s="2"/>
      <c r="B32" s="2" t="s">
        <v>37</v>
      </c>
      <c r="C32" s="1"/>
      <c r="D32" s="1"/>
      <c r="F32" s="1" t="s">
        <v>29</v>
      </c>
      <c r="G32" s="1"/>
      <c r="I32" s="2"/>
      <c r="J32" s="35"/>
    </row>
    <row r="33" spans="1:8" ht="12.75">
      <c r="A33" s="2" t="s">
        <v>12</v>
      </c>
      <c r="B33" s="2" t="s">
        <v>38</v>
      </c>
      <c r="C33" s="1"/>
      <c r="D33" s="1"/>
      <c r="E33" s="1"/>
      <c r="F33" s="1"/>
      <c r="G33" s="1"/>
      <c r="H33" s="1"/>
    </row>
    <row r="34" spans="1:9" ht="12.75">
      <c r="A34" s="2"/>
      <c r="B34" s="2"/>
      <c r="C34" s="2"/>
      <c r="D34" s="2"/>
      <c r="E34" s="1"/>
      <c r="F34" s="1"/>
      <c r="G34" s="1"/>
      <c r="H34" s="1"/>
      <c r="I34" s="1" t="s">
        <v>35</v>
      </c>
    </row>
    <row r="35" spans="1:8" ht="12.75">
      <c r="A35" s="2"/>
      <c r="B35" s="2"/>
      <c r="C35" s="2"/>
      <c r="D35" s="2"/>
      <c r="E35" s="1"/>
      <c r="F35" s="1"/>
      <c r="G35" s="1"/>
      <c r="H35" s="1"/>
    </row>
    <row r="36" spans="1:8" ht="12.75">
      <c r="A36" s="2"/>
      <c r="B36" s="2"/>
      <c r="C36" s="2"/>
      <c r="D36" s="2"/>
      <c r="E36" s="1"/>
      <c r="F36" s="1"/>
      <c r="G36" s="1"/>
      <c r="H36" s="1"/>
    </row>
    <row r="37" spans="1:8" ht="12.75">
      <c r="A37" s="2"/>
      <c r="B37" s="2"/>
      <c r="C37" s="2"/>
      <c r="D37" s="2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</sheetData>
  <sheetProtection/>
  <mergeCells count="12">
    <mergeCell ref="A25:I25"/>
    <mergeCell ref="E6:H6"/>
    <mergeCell ref="A3:I4"/>
    <mergeCell ref="E9:F9"/>
    <mergeCell ref="G9:H9"/>
    <mergeCell ref="E10:F10"/>
    <mergeCell ref="G10:H10"/>
    <mergeCell ref="A5:A8"/>
    <mergeCell ref="C5:D5"/>
    <mergeCell ref="C6:D6"/>
    <mergeCell ref="B5:B6"/>
    <mergeCell ref="E5:H5"/>
  </mergeCells>
  <printOptions/>
  <pageMargins left="0.41" right="0" top="0.18" bottom="0.7" header="0.15748031496063" footer="0.196850393700787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2024-04-26T08:23:34Z</cp:lastPrinted>
  <dcterms:created xsi:type="dcterms:W3CDTF">2003-01-21T08:22:40Z</dcterms:created>
  <dcterms:modified xsi:type="dcterms:W3CDTF">2024-04-26T10:10:12Z</dcterms:modified>
  <cp:category/>
  <cp:version/>
  <cp:contentType/>
  <cp:contentStatus/>
</cp:coreProperties>
</file>